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8" windowHeight="9408" activeTab="3"/>
  </bookViews>
  <sheets>
    <sheet name="Sheet1" sheetId="1" r:id="rId1"/>
    <sheet name="Sheet2" sheetId="2" r:id="rId2"/>
    <sheet name="Sheet3" sheetId="3" r:id="rId3"/>
    <sheet name="Compatibility Report" sheetId="4" r:id="rId4"/>
  </sheets>
  <definedNames>
    <definedName name="_xlfn.STDEV.P" hidden="1">#NAME?</definedName>
  </definedNames>
  <calcPr fullCalcOnLoad="1"/>
</workbook>
</file>

<file path=xl/sharedStrings.xml><?xml version="1.0" encoding="utf-8"?>
<sst xmlns="http://schemas.openxmlformats.org/spreadsheetml/2006/main" count="279" uniqueCount="116">
  <si>
    <t>Well / Set</t>
  </si>
  <si>
    <t>Dye</t>
  </si>
  <si>
    <t>Content</t>
  </si>
  <si>
    <t>Description</t>
  </si>
  <si>
    <t>Efficiency</t>
  </si>
  <si>
    <t>C(t)</t>
  </si>
  <si>
    <t>Max C(t)</t>
  </si>
  <si>
    <t>Min C(t)</t>
  </si>
  <si>
    <t>C(t) SD</t>
  </si>
  <si>
    <t>Avg Quantity</t>
  </si>
  <si>
    <t>Max Quantity</t>
  </si>
  <si>
    <t>Min Quantity</t>
  </si>
  <si>
    <t>Quantity SD</t>
  </si>
  <si>
    <t>Wellset Type</t>
  </si>
  <si>
    <t>SBGnew</t>
  </si>
  <si>
    <t>Sample</t>
  </si>
  <si>
    <t>A6</t>
  </si>
  <si>
    <t>N/A</t>
  </si>
  <si>
    <t>A12</t>
  </si>
  <si>
    <t>B6</t>
  </si>
  <si>
    <t>B12</t>
  </si>
  <si>
    <t>D6</t>
  </si>
  <si>
    <t>D12</t>
  </si>
  <si>
    <t>E6</t>
  </si>
  <si>
    <t>E12</t>
  </si>
  <si>
    <t>G6</t>
  </si>
  <si>
    <t>G12</t>
  </si>
  <si>
    <t>H6</t>
  </si>
  <si>
    <t>H12</t>
  </si>
  <si>
    <t>Crude Analysis</t>
  </si>
  <si>
    <t>HSPNO1</t>
  </si>
  <si>
    <t>HSPNO2</t>
  </si>
  <si>
    <t>HSPNO3</t>
  </si>
  <si>
    <t>HSPNO4</t>
  </si>
  <si>
    <t>HSPNO5</t>
  </si>
  <si>
    <t>HSPN241</t>
  </si>
  <si>
    <t>HSPN242</t>
  </si>
  <si>
    <t>HSPN243</t>
  </si>
  <si>
    <t>HSPN244</t>
  </si>
  <si>
    <t>HSPN245</t>
  </si>
  <si>
    <t>ActNO1</t>
  </si>
  <si>
    <t>ActNO2</t>
  </si>
  <si>
    <t>ActNO3</t>
  </si>
  <si>
    <t>ActNO4</t>
  </si>
  <si>
    <t>ActNO5</t>
  </si>
  <si>
    <t>ActN241</t>
  </si>
  <si>
    <t>ActN242</t>
  </si>
  <si>
    <t>ActN243</t>
  </si>
  <si>
    <t>ActN244</t>
  </si>
  <si>
    <t>ActN245</t>
  </si>
  <si>
    <t>HSPSO1</t>
  </si>
  <si>
    <t>HSPSO2</t>
  </si>
  <si>
    <t>HSPSO3</t>
  </si>
  <si>
    <t>HSPSO4</t>
  </si>
  <si>
    <t>HSPSO5</t>
  </si>
  <si>
    <t>HSPS241</t>
  </si>
  <si>
    <t>HSPS242</t>
  </si>
  <si>
    <t>HSPS243</t>
  </si>
  <si>
    <t>HSPS244</t>
  </si>
  <si>
    <t>HSPS245</t>
  </si>
  <si>
    <t>ActSO1</t>
  </si>
  <si>
    <t>ActSO2</t>
  </si>
  <si>
    <t>ActSO3</t>
  </si>
  <si>
    <t>ActSO4</t>
  </si>
  <si>
    <t>ActSO5</t>
  </si>
  <si>
    <t>ActS241</t>
  </si>
  <si>
    <t>ActS242</t>
  </si>
  <si>
    <t>ActS243</t>
  </si>
  <si>
    <t>ActS244</t>
  </si>
  <si>
    <t>ActS245</t>
  </si>
  <si>
    <t>HSPHO1</t>
  </si>
  <si>
    <t>HSPHO2</t>
  </si>
  <si>
    <t>HSPHO3</t>
  </si>
  <si>
    <t>HSPHO4</t>
  </si>
  <si>
    <t>HSPHO5</t>
  </si>
  <si>
    <t>HSPH241</t>
  </si>
  <si>
    <t>HSPH242</t>
  </si>
  <si>
    <t>HSPH243</t>
  </si>
  <si>
    <t>HSPH244</t>
  </si>
  <si>
    <t>HSPH245</t>
  </si>
  <si>
    <t>ActHO1</t>
  </si>
  <si>
    <t>ActHO2</t>
  </si>
  <si>
    <t>ActHO3</t>
  </si>
  <si>
    <t>ActHO4</t>
  </si>
  <si>
    <t>ActHO5</t>
  </si>
  <si>
    <t>ActH241</t>
  </si>
  <si>
    <t>ActH242</t>
  </si>
  <si>
    <t>ActH243</t>
  </si>
  <si>
    <t>ActH244</t>
  </si>
  <si>
    <t>ActH245</t>
  </si>
  <si>
    <t>Normalized Value</t>
  </si>
  <si>
    <t>Normalized Mean Value</t>
  </si>
  <si>
    <t>NO</t>
  </si>
  <si>
    <t>N24</t>
  </si>
  <si>
    <t>SO</t>
  </si>
  <si>
    <t>S24</t>
  </si>
  <si>
    <t>HO</t>
  </si>
  <si>
    <t>H24</t>
  </si>
  <si>
    <t>St. Dev</t>
  </si>
  <si>
    <t>Mean St. Dev</t>
  </si>
  <si>
    <t>Difference</t>
  </si>
  <si>
    <t>Compatibility Report for JakeCrudeAnalysis12102013.xls</t>
  </si>
  <si>
    <t>Run on 12/11/2013 15:17</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</si>
  <si>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</si>
  <si>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</si>
  <si>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</si>
  <si>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</si>
  <si>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functions in this workbook are not available in earlier versions of Excel.  When recalculated in earlier versions, these functions will return a #NAME? error instead of their current results.</t>
  </si>
  <si>
    <t>Sheet1'!L4</t>
  </si>
  <si>
    <t>Sheet1'!L10</t>
  </si>
  <si>
    <t>Sheet1'!L28</t>
  </si>
  <si>
    <t>Sheet1'!L34</t>
  </si>
  <si>
    <t>Sheet1'!L52</t>
  </si>
  <si>
    <t>Sheet1'!L58</t>
  </si>
  <si>
    <t>Excel 97-2003</t>
  </si>
  <si>
    <t>Excel 2007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</si>
</sst>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0"/>
      <color indexed="8"/>
      <name val="Calibri"/>
      <family val="0"/>
    </font>
    <font>
      <sz val="9"/>
      <color indexed="63"/>
      <name val="Calibri"/>
      <family val="0"/>
    </font>
    <font>
      <sz val="10"/>
      <color indexed="63"/>
      <name val="Calibri"/>
      <family val="0"/>
    </font>
    <font>
      <sz val="14"/>
      <color indexed="63"/>
      <name val="Calibri"/>
      <family val="0"/>
    </font>
    <font>
      <b/>
      <sz val="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10" fontId="0" fillId="0" borderId="0" xfId="0" applyNumberFormat="1" applyAlignment="1">
      <alignment/>
    </xf>
    <xf numFmtId="0" fontId="0" fillId="0" borderId="0" xfId="0" applyFont="1" applyAlignment="1">
      <alignment/>
    </xf>
    <xf numFmtId="0" fontId="24"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2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5" xfId="0" applyNumberFormat="1" applyBorder="1" applyAlignment="1">
      <alignment horizontal="center" vertical="top" wrapText="1"/>
    </xf>
    <xf numFmtId="0" fontId="36" fillId="0" borderId="0" xfId="53" applyNumberFormat="1" applyAlignment="1" quotePrefix="1">
      <alignment horizontal="center" vertical="top" wrapText="1"/>
    </xf>
    <xf numFmtId="0" fontId="0" fillId="0" borderId="16" xfId="0" applyNumberFormat="1" applyBorder="1" applyAlignment="1">
      <alignment horizontal="center" vertical="top" wrapText="1"/>
    </xf>
    <xf numFmtId="0" fontId="0" fillId="0" borderId="14" xfId="0" applyNumberFormat="1" applyBorder="1" applyAlignment="1">
      <alignment horizontal="center" vertical="top" wrapText="1"/>
    </xf>
    <xf numFmtId="0" fontId="36" fillId="0" borderId="14" xfId="53" applyNumberFormat="1" applyBorder="1" applyAlignment="1" quotePrefix="1">
      <alignment horizontal="center" vertical="top" wrapText="1"/>
    </xf>
    <xf numFmtId="0" fontId="0" fillId="0" borderId="17" xfId="0" applyNumberForma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Average Normalized Value for Each Population</a:t>
            </a:r>
          </a:p>
        </c:rich>
      </c:tx>
      <c:layout>
        <c:manualLayout>
          <c:xMode val="factor"/>
          <c:yMode val="factor"/>
          <c:x val="-0.00175"/>
          <c:y val="-0.0115"/>
        </c:manualLayout>
      </c:layout>
      <c:spPr>
        <a:noFill/>
        <a:ln w="3175">
          <a:noFill/>
        </a:ln>
      </c:spPr>
    </c:title>
    <c:plotArea>
      <c:layout>
        <c:manualLayout>
          <c:xMode val="edge"/>
          <c:yMode val="edge"/>
          <c:x val="0.06725"/>
          <c:y val="0.11375"/>
          <c:w val="0.91125"/>
          <c:h val="0.79825"/>
        </c:manualLayout>
      </c:layout>
      <c:barChart>
        <c:barDir val="col"/>
        <c:grouping val="clustered"/>
        <c:varyColors val="0"/>
        <c:ser>
          <c:idx val="0"/>
          <c:order val="0"/>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030A0"/>
              </a:solidFill>
              <a:ln w="3175">
                <a:noFill/>
              </a:ln>
            </c:spPr>
          </c:dPt>
          <c:dPt>
            <c:idx val="1"/>
            <c:invertIfNegative val="0"/>
            <c:spPr>
              <a:solidFill>
                <a:srgbClr val="7030A0"/>
              </a:solidFill>
              <a:ln w="3175">
                <a:noFill/>
              </a:ln>
            </c:spPr>
          </c:dPt>
          <c:dPt>
            <c:idx val="3"/>
            <c:invertIfNegative val="0"/>
            <c:spPr>
              <a:solidFill>
                <a:srgbClr val="ED7D31"/>
              </a:solidFill>
              <a:ln w="12700">
                <a:solidFill>
                  <a:srgbClr val="FF6600"/>
                </a:solidFill>
              </a:ln>
            </c:spPr>
          </c:dPt>
          <c:dPt>
            <c:idx val="4"/>
            <c:invertIfNegative val="0"/>
            <c:spPr>
              <a:solidFill>
                <a:srgbClr val="5B9BD5"/>
              </a:solidFill>
              <a:ln w="3175">
                <a:noFill/>
              </a:ln>
            </c:spPr>
          </c:dPt>
          <c:dPt>
            <c:idx val="5"/>
            <c:invertIfNegative val="0"/>
            <c:spPr>
              <a:solidFill>
                <a:srgbClr val="5B9BD5"/>
              </a:solidFill>
              <a:ln w="3175">
                <a:noFill/>
              </a:ln>
            </c:spPr>
          </c:dPt>
          <c:dLbls>
            <c:numFmt formatCode="General" sourceLinked="1"/>
            <c:spPr>
              <a:noFill/>
              <a:ln w="3175">
                <a:noFill/>
              </a:ln>
            </c:spPr>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errBars>
            <c:errDir val="y"/>
            <c:errBarType val="both"/>
            <c:errValType val="stdErr"/>
            <c:noEndCap val="0"/>
            <c:spPr>
              <a:ln w="3175">
                <a:solidFill>
                  <a:srgbClr val="333333"/>
                </a:solidFill>
              </a:ln>
            </c:spPr>
          </c:errBars>
          <c:cat>
            <c:strRef>
              <c:f>(Sheet1!$I$4,Sheet1!$I$10,Sheet1!$I$28,Sheet1!$I$34,Sheet1!$I$52,Sheet1!$I$58)</c:f>
              <c:strCache/>
            </c:strRef>
          </c:cat>
          <c:val>
            <c:numRef>
              <c:f>(Sheet1!$J$4,Sheet1!$J$10,Sheet1!$J$28,Sheet1!$J$34,Sheet1!$J$52,Sheet1!$J$58)</c:f>
              <c:numCache/>
            </c:numRef>
          </c:val>
        </c:ser>
        <c:overlap val="-27"/>
        <c:gapWidth val="219"/>
        <c:axId val="7296818"/>
        <c:axId val="65671363"/>
      </c:barChart>
      <c:catAx>
        <c:axId val="7296818"/>
        <c:scaling>
          <c:orientation val="minMax"/>
        </c:scaling>
        <c:axPos val="b"/>
        <c:title>
          <c:tx>
            <c:rich>
              <a:bodyPr vert="horz" rot="0" anchor="ctr"/>
              <a:lstStyle/>
              <a:p>
                <a:pPr algn="ctr">
                  <a:defRPr/>
                </a:pPr>
                <a:r>
                  <a:rPr lang="en-US" cap="none" sz="1000" b="0" i="0" u="none" baseline="0">
                    <a:solidFill>
                      <a:srgbClr val="333333"/>
                    </a:solidFill>
                  </a:rPr>
                  <a:t>Population/Time Point</a:t>
                </a:r>
              </a:p>
            </c:rich>
          </c:tx>
          <c:layout>
            <c:manualLayout>
              <c:xMode val="factor"/>
              <c:yMode val="factor"/>
              <c:x val="-0.00575"/>
              <c:y val="-0.000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671363"/>
        <c:crosses val="autoZero"/>
        <c:auto val="1"/>
        <c:lblOffset val="100"/>
        <c:tickLblSkip val="1"/>
        <c:noMultiLvlLbl val="0"/>
      </c:catAx>
      <c:valAx>
        <c:axId val="65671363"/>
        <c:scaling>
          <c:orientation val="minMax"/>
        </c:scaling>
        <c:axPos val="l"/>
        <c:title>
          <c:tx>
            <c:rich>
              <a:bodyPr vert="horz" rot="-5400000" anchor="ctr"/>
              <a:lstStyle/>
              <a:p>
                <a:pPr algn="ctr">
                  <a:defRPr/>
                </a:pPr>
                <a:r>
                  <a:rPr lang="en-US" cap="none" sz="1000" b="0" i="0" u="none" baseline="0">
                    <a:solidFill>
                      <a:srgbClr val="333333"/>
                    </a:solidFill>
                  </a:rPr>
                  <a:t>Normalized Value</a:t>
                </a:r>
              </a:p>
            </c:rich>
          </c:tx>
          <c:layout>
            <c:manualLayout>
              <c:xMode val="factor"/>
              <c:yMode val="factor"/>
              <c:x val="-0.0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29681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Difference Between Time 0 and Time 24</a:t>
            </a:r>
          </a:p>
        </c:rich>
      </c:tx>
      <c:layout>
        <c:manualLayout>
          <c:xMode val="factor"/>
          <c:yMode val="factor"/>
          <c:x val="-0.00175"/>
          <c:y val="-0.01175"/>
        </c:manualLayout>
      </c:layout>
      <c:spPr>
        <a:noFill/>
        <a:ln w="3175">
          <a:noFill/>
        </a:ln>
      </c:spPr>
    </c:title>
    <c:plotArea>
      <c:layout>
        <c:manualLayout>
          <c:xMode val="edge"/>
          <c:yMode val="edge"/>
          <c:x val="0.06725"/>
          <c:y val="0.11675"/>
          <c:w val="0.91125"/>
          <c:h val="0.7932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030A0"/>
              </a:solidFill>
              <a:ln w="3175">
                <a:noFill/>
              </a:ln>
            </c:spPr>
          </c:dPt>
          <c:dPt>
            <c:idx val="1"/>
            <c:invertIfNegative val="0"/>
            <c:spPr>
              <a:solidFill>
                <a:srgbClr val="ED7D31"/>
              </a:solidFill>
              <a:ln w="3175">
                <a:noFill/>
              </a:ln>
            </c:spPr>
          </c:dPt>
          <c:dLbls>
            <c:numFmt formatCode="General" sourceLinked="1"/>
            <c:spPr>
              <a:noFill/>
              <a:ln w="3175">
                <a:noFill/>
              </a:ln>
            </c:spPr>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trendline>
            <c:spPr>
              <a:ln w="12700">
                <a:solidFill>
                  <a:srgbClr val="33CCCC"/>
                </a:solidFill>
                <a:prstDash val="sysDot"/>
              </a:ln>
            </c:spPr>
            <c:trendlineType val="linear"/>
            <c:dispEq val="0"/>
            <c:dispRSqr val="0"/>
          </c:trendline>
          <c:cat>
            <c:strLit>
              <c:ptCount val="3"/>
              <c:pt idx="0">
                <c:v>N</c:v>
              </c:pt>
              <c:pt idx="1">
                <c:v> S</c:v>
              </c:pt>
              <c:pt idx="2">
                <c:v> H</c:v>
              </c:pt>
            </c:strLit>
          </c:cat>
          <c:val>
            <c:numRef>
              <c:f>(Sheet1!$K$4,Sheet1!$K$28,Sheet1!$K$52)</c:f>
              <c:numCache/>
            </c:numRef>
          </c:val>
        </c:ser>
        <c:overlap val="-27"/>
        <c:gapWidth val="219"/>
        <c:axId val="54171356"/>
        <c:axId val="17780157"/>
      </c:barChart>
      <c:catAx>
        <c:axId val="54171356"/>
        <c:scaling>
          <c:orientation val="minMax"/>
        </c:scaling>
        <c:axPos val="b"/>
        <c:title>
          <c:tx>
            <c:rich>
              <a:bodyPr vert="horz" rot="0" anchor="ctr"/>
              <a:lstStyle/>
              <a:p>
                <a:pPr algn="ctr">
                  <a:defRPr/>
                </a:pPr>
                <a:r>
                  <a:rPr lang="en-US" cap="none" sz="1000" b="0" i="0" u="none" baseline="0">
                    <a:solidFill>
                      <a:srgbClr val="333333"/>
                    </a:solidFill>
                  </a:rPr>
                  <a:t>Population</a:t>
                </a:r>
              </a:p>
            </c:rich>
          </c:tx>
          <c:layout>
            <c:manualLayout>
              <c:xMode val="factor"/>
              <c:yMode val="factor"/>
              <c:x val="-0.006"/>
              <c:y val="-0.000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780157"/>
        <c:crosses val="autoZero"/>
        <c:auto val="1"/>
        <c:lblOffset val="100"/>
        <c:tickLblSkip val="1"/>
        <c:noMultiLvlLbl val="0"/>
      </c:catAx>
      <c:valAx>
        <c:axId val="17780157"/>
        <c:scaling>
          <c:orientation val="minMax"/>
        </c:scaling>
        <c:axPos val="l"/>
        <c:title>
          <c:tx>
            <c:rich>
              <a:bodyPr vert="horz" rot="-5400000" anchor="ctr"/>
              <a:lstStyle/>
              <a:p>
                <a:pPr algn="ctr">
                  <a:defRPr/>
                </a:pPr>
                <a:r>
                  <a:rPr lang="en-US" cap="none" sz="1000" b="0" i="0" u="none" baseline="0">
                    <a:solidFill>
                      <a:srgbClr val="333333"/>
                    </a:solidFill>
                  </a:rPr>
                  <a:t>Normalized Value Differnce</a:t>
                </a:r>
              </a:p>
            </c:rich>
          </c:tx>
          <c:layout>
            <c:manualLayout>
              <c:xMode val="factor"/>
              <c:yMode val="factor"/>
              <c:x val="-0.00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17135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78</xdr:row>
      <xdr:rowOff>114300</xdr:rowOff>
    </xdr:from>
    <xdr:to>
      <xdr:col>7</xdr:col>
      <xdr:colOff>333375</xdr:colOff>
      <xdr:row>95</xdr:row>
      <xdr:rowOff>19050</xdr:rowOff>
    </xdr:to>
    <xdr:graphicFrame>
      <xdr:nvGraphicFramePr>
        <xdr:cNvPr id="1" name="Chart 3"/>
        <xdr:cNvGraphicFramePr/>
      </xdr:nvGraphicFramePr>
      <xdr:xfrm>
        <a:off x="28575" y="12744450"/>
        <a:ext cx="4572000" cy="2657475"/>
      </xdr:xfrm>
      <a:graphic>
        <a:graphicData uri="http://schemas.openxmlformats.org/drawingml/2006/chart">
          <c:chart xmlns:c="http://schemas.openxmlformats.org/drawingml/2006/chart" r:id="rId1"/>
        </a:graphicData>
      </a:graphic>
    </xdr:graphicFrame>
    <xdr:clientData/>
  </xdr:twoCellAnchor>
  <xdr:twoCellAnchor>
    <xdr:from>
      <xdr:col>8</xdr:col>
      <xdr:colOff>219075</xdr:colOff>
      <xdr:row>79</xdr:row>
      <xdr:rowOff>0</xdr:rowOff>
    </xdr:from>
    <xdr:to>
      <xdr:col>15</xdr:col>
      <xdr:colOff>523875</xdr:colOff>
      <xdr:row>95</xdr:row>
      <xdr:rowOff>19050</xdr:rowOff>
    </xdr:to>
    <xdr:graphicFrame>
      <xdr:nvGraphicFramePr>
        <xdr:cNvPr id="2" name="Chart 5"/>
        <xdr:cNvGraphicFramePr/>
      </xdr:nvGraphicFramePr>
      <xdr:xfrm>
        <a:off x="5095875" y="12792075"/>
        <a:ext cx="4572000" cy="2609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5"/>
  <sheetViews>
    <sheetView zoomScale="85" zoomScaleNormal="85" zoomScalePageLayoutView="0" workbookViewId="0" topLeftCell="A1">
      <selection activeCell="A1" sqref="A1:M75"/>
    </sheetView>
  </sheetViews>
  <sheetFormatPr defaultColWidth="9.140625" defaultRowHeight="12.75"/>
  <sheetData>
    <row r="1" spans="1:21" ht="12.75">
      <c r="A1" t="s">
        <v>0</v>
      </c>
      <c r="B1" t="s">
        <v>1</v>
      </c>
      <c r="C1" t="s">
        <v>2</v>
      </c>
      <c r="D1" t="s">
        <v>3</v>
      </c>
      <c r="E1" t="s">
        <v>4</v>
      </c>
      <c r="F1" t="s">
        <v>5</v>
      </c>
      <c r="G1" t="s">
        <v>29</v>
      </c>
      <c r="H1" s="2" t="s">
        <v>90</v>
      </c>
      <c r="I1" s="2"/>
      <c r="J1" s="2" t="s">
        <v>91</v>
      </c>
      <c r="K1" s="2" t="s">
        <v>100</v>
      </c>
      <c r="L1" s="2" t="s">
        <v>98</v>
      </c>
      <c r="M1" s="2" t="s">
        <v>99</v>
      </c>
      <c r="N1" t="s">
        <v>6</v>
      </c>
      <c r="O1" t="s">
        <v>7</v>
      </c>
      <c r="P1" t="s">
        <v>8</v>
      </c>
      <c r="Q1" t="s">
        <v>9</v>
      </c>
      <c r="R1" t="s">
        <v>10</v>
      </c>
      <c r="S1" t="s">
        <v>11</v>
      </c>
      <c r="T1" t="s">
        <v>12</v>
      </c>
      <c r="U1" t="s">
        <v>13</v>
      </c>
    </row>
    <row r="4" spans="1:13" ht="12.75">
      <c r="A4" s="2" t="s">
        <v>30</v>
      </c>
      <c r="B4" t="s">
        <v>14</v>
      </c>
      <c r="C4" t="s">
        <v>15</v>
      </c>
      <c r="E4" s="1">
        <v>0.2181</v>
      </c>
      <c r="F4">
        <v>34.09</v>
      </c>
      <c r="G4">
        <f>10^(-(0.3012*F4)+11.434)</f>
        <v>14.65858332313921</v>
      </c>
      <c r="H4">
        <f>(G4/G16)</f>
        <v>0.47611953415107205</v>
      </c>
      <c r="I4" s="2" t="s">
        <v>92</v>
      </c>
      <c r="J4">
        <f>AVERAGE(H4:H8)</f>
        <v>0.38580937989543496</v>
      </c>
      <c r="K4">
        <f>(J10-J4)</f>
        <v>0.06919380091564276</v>
      </c>
      <c r="L4">
        <f>_xlfn.STDEV.P(H4:H8)</f>
        <v>0.12109132215872992</v>
      </c>
      <c r="M4">
        <f>AVERAGE(L4,L10,L28,L34,L52,L58)</f>
        <v>0.31404153600432555</v>
      </c>
    </row>
    <row r="5" spans="1:8" ht="12.75">
      <c r="A5" s="2" t="s">
        <v>31</v>
      </c>
      <c r="B5" t="s">
        <v>14</v>
      </c>
      <c r="C5" t="s">
        <v>15</v>
      </c>
      <c r="E5" s="1">
        <v>0.3365</v>
      </c>
      <c r="F5">
        <v>30.68</v>
      </c>
      <c r="G5">
        <f>10^(-(0.3012*F5)+11.434)</f>
        <v>156.0213387248819</v>
      </c>
      <c r="H5">
        <f aca="true" t="shared" si="0" ref="H5:H63">(G5/G17)</f>
        <v>0.22512306865301523</v>
      </c>
    </row>
    <row r="6" spans="1:8" ht="12.75">
      <c r="A6" s="2" t="s">
        <v>32</v>
      </c>
      <c r="B6" t="s">
        <v>14</v>
      </c>
      <c r="C6" t="s">
        <v>15</v>
      </c>
      <c r="E6" s="1">
        <v>0.3074</v>
      </c>
      <c r="F6">
        <v>31.12</v>
      </c>
      <c r="G6">
        <f>10^(-(0.3012*F6)+11.434)</f>
        <v>114.98892132160455</v>
      </c>
      <c r="H6">
        <f t="shared" si="0"/>
        <v>0.5623465045692096</v>
      </c>
    </row>
    <row r="7" spans="1:8" ht="12.75">
      <c r="A7" s="2" t="s">
        <v>33</v>
      </c>
      <c r="B7" t="s">
        <v>14</v>
      </c>
      <c r="C7" t="s">
        <v>15</v>
      </c>
      <c r="E7" s="1">
        <v>0.4111</v>
      </c>
      <c r="F7">
        <v>29.41</v>
      </c>
      <c r="G7">
        <f>10^(-(0.3012*F7)+11.434)</f>
        <v>376.4506054861957</v>
      </c>
      <c r="H7">
        <f t="shared" si="0"/>
        <v>0.2970981859118735</v>
      </c>
    </row>
    <row r="8" spans="1:8" ht="12.75">
      <c r="A8" s="2" t="s">
        <v>34</v>
      </c>
      <c r="B8" t="s">
        <v>14</v>
      </c>
      <c r="C8" t="s">
        <v>15</v>
      </c>
      <c r="E8" s="1">
        <v>0.365</v>
      </c>
      <c r="F8">
        <v>30.64</v>
      </c>
      <c r="G8">
        <f>10^(-(0.3012*F8)+11.434)</f>
        <v>160.4102072762723</v>
      </c>
      <c r="H8">
        <f t="shared" si="0"/>
        <v>0.3683596061920042</v>
      </c>
    </row>
    <row r="9" spans="1:8" ht="12.75">
      <c r="A9" t="s">
        <v>16</v>
      </c>
      <c r="B9" t="s">
        <v>14</v>
      </c>
      <c r="C9" t="s">
        <v>15</v>
      </c>
      <c r="E9" t="s">
        <v>17</v>
      </c>
      <c r="F9" t="s">
        <v>17</v>
      </c>
      <c r="G9" t="e">
        <f aca="true" t="shared" si="1" ref="G9:G68">10^(-(0.3012*F9)+11.434)</f>
        <v>#VALUE!</v>
      </c>
      <c r="H9" t="e">
        <f t="shared" si="0"/>
        <v>#VALUE!</v>
      </c>
    </row>
    <row r="10" spans="1:12" ht="12.75">
      <c r="A10" s="2" t="s">
        <v>35</v>
      </c>
      <c r="B10" t="s">
        <v>14</v>
      </c>
      <c r="C10" t="s">
        <v>15</v>
      </c>
      <c r="E10" s="1">
        <v>0.3013</v>
      </c>
      <c r="F10">
        <v>30.42</v>
      </c>
      <c r="G10">
        <f t="shared" si="1"/>
        <v>186.85124675407732</v>
      </c>
      <c r="H10">
        <f t="shared" si="0"/>
        <v>0.4059195795151655</v>
      </c>
      <c r="I10" s="2" t="s">
        <v>93</v>
      </c>
      <c r="J10">
        <f>AVERAGE(H10:H14)</f>
        <v>0.4550031808110777</v>
      </c>
      <c r="L10">
        <f>_xlfn.STDEV.P(H10:H14)</f>
        <v>0.16718405058944547</v>
      </c>
    </row>
    <row r="11" spans="1:8" ht="12.75">
      <c r="A11" s="2" t="s">
        <v>36</v>
      </c>
      <c r="B11" t="s">
        <v>14</v>
      </c>
      <c r="C11" t="s">
        <v>15</v>
      </c>
      <c r="E11" s="1">
        <v>0.3934</v>
      </c>
      <c r="F11">
        <v>27.29</v>
      </c>
      <c r="G11">
        <f t="shared" si="1"/>
        <v>1637.7665621816027</v>
      </c>
      <c r="H11">
        <f t="shared" si="0"/>
        <v>0.5821890059921019</v>
      </c>
    </row>
    <row r="12" spans="1:8" ht="12.75">
      <c r="A12" s="2" t="s">
        <v>37</v>
      </c>
      <c r="B12" t="s">
        <v>14</v>
      </c>
      <c r="C12" t="s">
        <v>15</v>
      </c>
      <c r="E12" s="1">
        <v>0.2509</v>
      </c>
      <c r="F12">
        <v>31.21</v>
      </c>
      <c r="G12">
        <f t="shared" si="1"/>
        <v>108.03090144485921</v>
      </c>
      <c r="H12">
        <f t="shared" si="0"/>
        <v>0.4761195341510721</v>
      </c>
    </row>
    <row r="13" spans="1:8" ht="12.75">
      <c r="A13" s="2" t="s">
        <v>38</v>
      </c>
      <c r="B13" t="s">
        <v>14</v>
      </c>
      <c r="C13" t="s">
        <v>15</v>
      </c>
      <c r="E13" s="1">
        <v>0.1662</v>
      </c>
      <c r="F13">
        <v>31.39</v>
      </c>
      <c r="G13">
        <f t="shared" si="1"/>
        <v>95.35248153889255</v>
      </c>
      <c r="H13">
        <f t="shared" si="0"/>
        <v>0.16477070503376806</v>
      </c>
    </row>
    <row r="14" spans="1:8" ht="12.75">
      <c r="A14" s="2" t="s">
        <v>39</v>
      </c>
      <c r="B14" t="s">
        <v>14</v>
      </c>
      <c r="C14" t="s">
        <v>15</v>
      </c>
      <c r="E14" s="1">
        <v>0.3472</v>
      </c>
      <c r="F14">
        <v>27.76</v>
      </c>
      <c r="G14">
        <f t="shared" si="1"/>
        <v>1182.1919561392638</v>
      </c>
      <c r="H14">
        <f t="shared" si="0"/>
        <v>0.6460170793632808</v>
      </c>
    </row>
    <row r="15" spans="1:8" ht="12.75">
      <c r="A15" t="s">
        <v>18</v>
      </c>
      <c r="B15" t="s">
        <v>14</v>
      </c>
      <c r="C15" t="s">
        <v>15</v>
      </c>
      <c r="E15" t="s">
        <v>17</v>
      </c>
      <c r="F15" t="s">
        <v>17</v>
      </c>
      <c r="G15" t="e">
        <f t="shared" si="1"/>
        <v>#VALUE!</v>
      </c>
      <c r="H15" t="e">
        <f t="shared" si="0"/>
        <v>#VALUE!</v>
      </c>
    </row>
    <row r="16" spans="1:7" ht="12.75">
      <c r="A16" s="2" t="s">
        <v>40</v>
      </c>
      <c r="B16" t="s">
        <v>14</v>
      </c>
      <c r="C16" t="s">
        <v>15</v>
      </c>
      <c r="E16" s="1">
        <v>0.3229</v>
      </c>
      <c r="F16">
        <v>33.02</v>
      </c>
      <c r="G16">
        <f t="shared" si="1"/>
        <v>30.78761166410799</v>
      </c>
    </row>
    <row r="17" spans="1:7" ht="12.75">
      <c r="A17" s="2" t="s">
        <v>41</v>
      </c>
      <c r="B17" t="s">
        <v>14</v>
      </c>
      <c r="C17" t="s">
        <v>15</v>
      </c>
      <c r="E17" s="1">
        <v>0.5535</v>
      </c>
      <c r="F17">
        <v>28.53</v>
      </c>
      <c r="G17">
        <f t="shared" si="1"/>
        <v>693.0490938063721</v>
      </c>
    </row>
    <row r="18" spans="1:7" ht="12.75">
      <c r="A18" s="2" t="s">
        <v>42</v>
      </c>
      <c r="B18" t="s">
        <v>14</v>
      </c>
      <c r="C18" t="s">
        <v>15</v>
      </c>
      <c r="E18" s="1">
        <v>0.4896</v>
      </c>
      <c r="F18">
        <v>30.29</v>
      </c>
      <c r="G18">
        <f t="shared" si="1"/>
        <v>204.4805478246776</v>
      </c>
    </row>
    <row r="19" spans="1:7" ht="12.75">
      <c r="A19" s="2" t="s">
        <v>43</v>
      </c>
      <c r="B19" t="s">
        <v>14</v>
      </c>
      <c r="C19" t="s">
        <v>15</v>
      </c>
      <c r="E19" s="1">
        <v>0.5669</v>
      </c>
      <c r="F19">
        <v>27.66</v>
      </c>
      <c r="G19">
        <f t="shared" si="1"/>
        <v>1267.0915654727696</v>
      </c>
    </row>
    <row r="20" spans="1:7" ht="12.75">
      <c r="A20" s="2" t="s">
        <v>44</v>
      </c>
      <c r="B20" t="s">
        <v>14</v>
      </c>
      <c r="C20" t="s">
        <v>15</v>
      </c>
      <c r="E20" s="1">
        <v>0.3477</v>
      </c>
      <c r="F20">
        <v>29.2</v>
      </c>
      <c r="G20">
        <f t="shared" si="1"/>
        <v>435.47176340681585</v>
      </c>
    </row>
    <row r="21" spans="1:7" ht="12.75">
      <c r="A21" t="s">
        <v>19</v>
      </c>
      <c r="B21" t="s">
        <v>14</v>
      </c>
      <c r="C21" t="s">
        <v>15</v>
      </c>
      <c r="E21" t="s">
        <v>17</v>
      </c>
      <c r="F21" t="s">
        <v>17</v>
      </c>
      <c r="G21" t="e">
        <f t="shared" si="1"/>
        <v>#VALUE!</v>
      </c>
    </row>
    <row r="22" spans="1:7" ht="12.75">
      <c r="A22" s="2" t="s">
        <v>45</v>
      </c>
      <c r="B22" t="s">
        <v>14</v>
      </c>
      <c r="C22" t="s">
        <v>15</v>
      </c>
      <c r="E22" s="1">
        <v>0.339</v>
      </c>
      <c r="F22">
        <v>29.12</v>
      </c>
      <c r="G22">
        <f t="shared" si="1"/>
        <v>460.3159250836197</v>
      </c>
    </row>
    <row r="23" spans="1:7" ht="12.75">
      <c r="A23" s="2" t="s">
        <v>46</v>
      </c>
      <c r="B23" t="s">
        <v>14</v>
      </c>
      <c r="C23" t="s">
        <v>15</v>
      </c>
      <c r="E23" s="1">
        <v>0.5444</v>
      </c>
      <c r="F23">
        <v>26.51</v>
      </c>
      <c r="G23">
        <f t="shared" si="1"/>
        <v>2813.1183263941966</v>
      </c>
    </row>
    <row r="24" spans="1:7" ht="12.75">
      <c r="A24" s="2" t="s">
        <v>47</v>
      </c>
      <c r="B24" t="s">
        <v>14</v>
      </c>
      <c r="C24" t="s">
        <v>15</v>
      </c>
      <c r="E24" s="1">
        <v>0.2673</v>
      </c>
      <c r="F24">
        <v>30.14</v>
      </c>
      <c r="G24">
        <f t="shared" si="1"/>
        <v>226.89869601229415</v>
      </c>
    </row>
    <row r="25" spans="1:7" ht="12.75">
      <c r="A25" s="2" t="s">
        <v>48</v>
      </c>
      <c r="B25" t="s">
        <v>14</v>
      </c>
      <c r="C25" t="s">
        <v>15</v>
      </c>
      <c r="E25" s="1">
        <v>0.3389</v>
      </c>
      <c r="F25">
        <v>28.79</v>
      </c>
      <c r="G25">
        <f t="shared" si="1"/>
        <v>578.6980247450604</v>
      </c>
    </row>
    <row r="26" spans="1:7" ht="12.75">
      <c r="A26" s="2" t="s">
        <v>49</v>
      </c>
      <c r="B26" t="s">
        <v>14</v>
      </c>
      <c r="C26" t="s">
        <v>15</v>
      </c>
      <c r="E26" s="1">
        <v>0.4144</v>
      </c>
      <c r="F26">
        <v>27.13</v>
      </c>
      <c r="G26">
        <f t="shared" si="1"/>
        <v>1829.9701260289294</v>
      </c>
    </row>
    <row r="27" spans="1:7" ht="12.75">
      <c r="A27" t="s">
        <v>20</v>
      </c>
      <c r="B27" t="s">
        <v>14</v>
      </c>
      <c r="C27" t="s">
        <v>15</v>
      </c>
      <c r="E27" t="s">
        <v>17</v>
      </c>
      <c r="F27" t="s">
        <v>17</v>
      </c>
      <c r="G27" t="e">
        <f t="shared" si="1"/>
        <v>#VALUE!</v>
      </c>
    </row>
    <row r="28" spans="1:12" ht="12.75">
      <c r="A28" s="2" t="s">
        <v>50</v>
      </c>
      <c r="B28" t="s">
        <v>14</v>
      </c>
      <c r="C28" t="s">
        <v>15</v>
      </c>
      <c r="E28" s="1">
        <v>0.5405</v>
      </c>
      <c r="F28">
        <v>27.86</v>
      </c>
      <c r="G28">
        <f t="shared" si="1"/>
        <v>1102.980920434846</v>
      </c>
      <c r="H28">
        <f t="shared" si="0"/>
        <v>0.7844766115054094</v>
      </c>
      <c r="I28" s="2" t="s">
        <v>94</v>
      </c>
      <c r="J28">
        <f>AVERAGE(H28:H32)</f>
        <v>0.7752960515260877</v>
      </c>
      <c r="K28">
        <f>(J34-J28)</f>
        <v>0.19802621758260608</v>
      </c>
      <c r="L28">
        <f>_xlfn.STDEV.P(H28:H32)</f>
        <v>0.12414741395256287</v>
      </c>
    </row>
    <row r="29" spans="1:8" ht="12.75">
      <c r="A29" s="2" t="s">
        <v>51</v>
      </c>
      <c r="B29" t="s">
        <v>14</v>
      </c>
      <c r="C29" t="s">
        <v>15</v>
      </c>
      <c r="E29" s="1">
        <v>0.5569</v>
      </c>
      <c r="F29">
        <v>26.63</v>
      </c>
      <c r="G29">
        <f t="shared" si="1"/>
        <v>2588.4751499778013</v>
      </c>
      <c r="H29">
        <f t="shared" si="0"/>
        <v>0.9137849479662256</v>
      </c>
    </row>
    <row r="30" spans="1:8" ht="12.75">
      <c r="A30" s="2" t="s">
        <v>52</v>
      </c>
      <c r="B30" t="s">
        <v>14</v>
      </c>
      <c r="C30" t="s">
        <v>15</v>
      </c>
      <c r="E30" s="1">
        <v>0.6565</v>
      </c>
      <c r="F30">
        <v>25.88</v>
      </c>
      <c r="G30">
        <f t="shared" si="1"/>
        <v>4354.557203296884</v>
      </c>
      <c r="H30">
        <f t="shared" si="0"/>
        <v>0.9074694219775674</v>
      </c>
    </row>
    <row r="31" spans="1:8" ht="12.75">
      <c r="A31" s="2" t="s">
        <v>53</v>
      </c>
      <c r="B31" t="s">
        <v>14</v>
      </c>
      <c r="C31" t="s">
        <v>15</v>
      </c>
      <c r="E31" s="1">
        <v>0.4931</v>
      </c>
      <c r="F31">
        <v>29.2</v>
      </c>
      <c r="G31">
        <f t="shared" si="1"/>
        <v>435.47176340681585</v>
      </c>
      <c r="H31">
        <f t="shared" si="0"/>
        <v>0.6595990173885505</v>
      </c>
    </row>
    <row r="32" spans="1:8" ht="12.75">
      <c r="A32" s="2" t="s">
        <v>54</v>
      </c>
      <c r="B32" t="s">
        <v>14</v>
      </c>
      <c r="C32" t="s">
        <v>15</v>
      </c>
      <c r="E32" s="1">
        <v>0.5602</v>
      </c>
      <c r="F32">
        <v>27.49</v>
      </c>
      <c r="G32">
        <f t="shared" si="1"/>
        <v>1425.6469851399215</v>
      </c>
      <c r="H32">
        <f t="shared" si="0"/>
        <v>0.6111502587926859</v>
      </c>
    </row>
    <row r="33" spans="1:8" ht="12.75">
      <c r="A33" t="s">
        <v>21</v>
      </c>
      <c r="B33" t="s">
        <v>14</v>
      </c>
      <c r="C33" t="s">
        <v>15</v>
      </c>
      <c r="E33" t="s">
        <v>17</v>
      </c>
      <c r="F33" t="s">
        <v>17</v>
      </c>
      <c r="G33" t="e">
        <f t="shared" si="1"/>
        <v>#VALUE!</v>
      </c>
      <c r="H33" t="e">
        <f t="shared" si="0"/>
        <v>#VALUE!</v>
      </c>
    </row>
    <row r="34" spans="1:12" ht="12.75">
      <c r="A34" s="2" t="s">
        <v>55</v>
      </c>
      <c r="B34" t="s">
        <v>14</v>
      </c>
      <c r="C34" t="s">
        <v>15</v>
      </c>
      <c r="E34" s="1">
        <v>0.5788</v>
      </c>
      <c r="F34">
        <v>26.8</v>
      </c>
      <c r="G34">
        <f t="shared" si="1"/>
        <v>2300.5940910756694</v>
      </c>
      <c r="H34">
        <f t="shared" si="0"/>
        <v>1.3757895297818585</v>
      </c>
      <c r="I34" s="2" t="s">
        <v>95</v>
      </c>
      <c r="J34">
        <f>AVERAGE(H34:H38)</f>
        <v>0.9733222691086938</v>
      </c>
      <c r="L34">
        <f>_xlfn.STDEV.P(H34:H38)</f>
        <v>0.2764159510274925</v>
      </c>
    </row>
    <row r="35" spans="1:8" ht="12.75">
      <c r="A35" s="2" t="s">
        <v>56</v>
      </c>
      <c r="B35" t="s">
        <v>14</v>
      </c>
      <c r="C35" t="s">
        <v>15</v>
      </c>
      <c r="E35" s="1">
        <v>0.5854</v>
      </c>
      <c r="F35">
        <v>26.12</v>
      </c>
      <c r="G35">
        <f t="shared" si="1"/>
        <v>3686.8545109143333</v>
      </c>
      <c r="H35">
        <f t="shared" si="0"/>
        <v>1.1893234993151822</v>
      </c>
    </row>
    <row r="36" spans="1:8" ht="12.75">
      <c r="A36" s="2" t="s">
        <v>57</v>
      </c>
      <c r="B36" t="s">
        <v>14</v>
      </c>
      <c r="C36" t="s">
        <v>15</v>
      </c>
      <c r="E36" s="1">
        <v>0.5398</v>
      </c>
      <c r="F36">
        <v>27.81</v>
      </c>
      <c r="G36">
        <f t="shared" si="1"/>
        <v>1141.8998081763395</v>
      </c>
      <c r="H36">
        <f t="shared" si="0"/>
        <v>0.6550402700096605</v>
      </c>
    </row>
    <row r="37" spans="1:8" ht="12.75">
      <c r="A37" s="2" t="s">
        <v>58</v>
      </c>
      <c r="B37" t="s">
        <v>14</v>
      </c>
      <c r="C37" t="s">
        <v>15</v>
      </c>
      <c r="E37" s="1">
        <v>0.6101</v>
      </c>
      <c r="F37">
        <v>27.9</v>
      </c>
      <c r="G37">
        <f t="shared" si="1"/>
        <v>1072.8030511042314</v>
      </c>
      <c r="H37">
        <f t="shared" si="0"/>
        <v>0.7069683964494011</v>
      </c>
    </row>
    <row r="38" spans="1:8" ht="12.75">
      <c r="A38" s="2" t="s">
        <v>59</v>
      </c>
      <c r="B38" t="s">
        <v>14</v>
      </c>
      <c r="C38" t="s">
        <v>15</v>
      </c>
      <c r="E38" s="1">
        <v>0.512</v>
      </c>
      <c r="F38">
        <v>26.94</v>
      </c>
      <c r="G38">
        <f t="shared" si="1"/>
        <v>2087.7187900334434</v>
      </c>
      <c r="H38">
        <f t="shared" si="0"/>
        <v>0.9394896499873668</v>
      </c>
    </row>
    <row r="39" spans="1:8" ht="12.75">
      <c r="A39" t="s">
        <v>22</v>
      </c>
      <c r="B39" t="s">
        <v>14</v>
      </c>
      <c r="C39" t="s">
        <v>15</v>
      </c>
      <c r="E39" t="s">
        <v>17</v>
      </c>
      <c r="F39" t="s">
        <v>17</v>
      </c>
      <c r="G39" t="e">
        <f t="shared" si="1"/>
        <v>#VALUE!</v>
      </c>
      <c r="H39" t="e">
        <f t="shared" si="0"/>
        <v>#VALUE!</v>
      </c>
    </row>
    <row r="40" spans="1:7" ht="12.75">
      <c r="A40" s="2" t="s">
        <v>60</v>
      </c>
      <c r="B40" t="s">
        <v>14</v>
      </c>
      <c r="C40" t="s">
        <v>15</v>
      </c>
      <c r="E40" s="1">
        <v>0.6347</v>
      </c>
      <c r="F40">
        <v>27.51</v>
      </c>
      <c r="G40">
        <f t="shared" si="1"/>
        <v>1406.0086741378145</v>
      </c>
    </row>
    <row r="41" spans="1:7" ht="12.75">
      <c r="A41" s="2" t="s">
        <v>61</v>
      </c>
      <c r="B41" t="s">
        <v>14</v>
      </c>
      <c r="C41" t="s">
        <v>15</v>
      </c>
      <c r="E41" s="1">
        <v>0.6604</v>
      </c>
      <c r="F41">
        <v>26.5</v>
      </c>
      <c r="G41">
        <f t="shared" si="1"/>
        <v>2832.6962002808937</v>
      </c>
    </row>
    <row r="42" spans="1:7" ht="12.75">
      <c r="A42" s="2" t="s">
        <v>62</v>
      </c>
      <c r="B42" t="s">
        <v>14</v>
      </c>
      <c r="C42" t="s">
        <v>15</v>
      </c>
      <c r="E42" s="1">
        <v>0.7357</v>
      </c>
      <c r="F42">
        <v>25.74</v>
      </c>
      <c r="G42">
        <f t="shared" si="1"/>
        <v>4798.571828246713</v>
      </c>
    </row>
    <row r="43" spans="1:7" ht="12.75">
      <c r="A43" s="2" t="s">
        <v>63</v>
      </c>
      <c r="B43" t="s">
        <v>14</v>
      </c>
      <c r="C43" t="s">
        <v>15</v>
      </c>
      <c r="E43" s="1">
        <v>0.5038</v>
      </c>
      <c r="F43">
        <v>28.6</v>
      </c>
      <c r="G43">
        <f t="shared" si="1"/>
        <v>660.2068103905196</v>
      </c>
    </row>
    <row r="44" spans="1:7" ht="12.75">
      <c r="A44" s="2" t="s">
        <v>64</v>
      </c>
      <c r="B44" t="s">
        <v>14</v>
      </c>
      <c r="C44" t="s">
        <v>15</v>
      </c>
      <c r="E44" s="1">
        <v>0.7213</v>
      </c>
      <c r="F44">
        <v>26.78</v>
      </c>
      <c r="G44">
        <f t="shared" si="1"/>
        <v>2332.727450621155</v>
      </c>
    </row>
    <row r="45" spans="1:7" ht="12.75">
      <c r="A45" t="s">
        <v>23</v>
      </c>
      <c r="B45" t="s">
        <v>14</v>
      </c>
      <c r="C45" t="s">
        <v>15</v>
      </c>
      <c r="E45" s="1">
        <v>0.2505</v>
      </c>
      <c r="F45">
        <v>39.39</v>
      </c>
      <c r="G45">
        <f t="shared" si="1"/>
        <v>0.3713060281069344</v>
      </c>
    </row>
    <row r="46" spans="1:7" ht="12.75">
      <c r="A46" s="2" t="s">
        <v>65</v>
      </c>
      <c r="B46" t="s">
        <v>14</v>
      </c>
      <c r="C46" t="s">
        <v>15</v>
      </c>
      <c r="E46" s="1">
        <v>0.4698</v>
      </c>
      <c r="F46">
        <v>27.26</v>
      </c>
      <c r="G46">
        <f t="shared" si="1"/>
        <v>1672.1991563930897</v>
      </c>
    </row>
    <row r="47" spans="1:7" ht="12.75">
      <c r="A47" s="2" t="s">
        <v>66</v>
      </c>
      <c r="B47" t="s">
        <v>14</v>
      </c>
      <c r="C47" t="s">
        <v>15</v>
      </c>
      <c r="E47" s="1">
        <v>0.6153</v>
      </c>
      <c r="F47">
        <v>26.37</v>
      </c>
      <c r="G47">
        <f t="shared" si="1"/>
        <v>3099.959357598871</v>
      </c>
    </row>
    <row r="48" spans="1:7" ht="12.75">
      <c r="A48" s="2" t="s">
        <v>67</v>
      </c>
      <c r="B48" t="s">
        <v>14</v>
      </c>
      <c r="C48" t="s">
        <v>15</v>
      </c>
      <c r="E48" s="1">
        <v>0.4974</v>
      </c>
      <c r="F48">
        <v>27.2</v>
      </c>
      <c r="G48">
        <f t="shared" si="1"/>
        <v>1743.251309052341</v>
      </c>
    </row>
    <row r="49" spans="1:7" ht="12.75">
      <c r="A49" s="2" t="s">
        <v>68</v>
      </c>
      <c r="B49" t="s">
        <v>14</v>
      </c>
      <c r="C49" t="s">
        <v>15</v>
      </c>
      <c r="E49" s="1">
        <v>0.5793</v>
      </c>
      <c r="F49">
        <v>27.4</v>
      </c>
      <c r="G49">
        <f t="shared" si="1"/>
        <v>1517.4696018834184</v>
      </c>
    </row>
    <row r="50" spans="1:7" ht="12.75">
      <c r="A50" s="2" t="s">
        <v>69</v>
      </c>
      <c r="B50" t="s">
        <v>14</v>
      </c>
      <c r="C50" t="s">
        <v>15</v>
      </c>
      <c r="E50" s="1">
        <v>0.6046</v>
      </c>
      <c r="F50">
        <v>26.85</v>
      </c>
      <c r="G50">
        <f t="shared" si="1"/>
        <v>2222.1839166206</v>
      </c>
    </row>
    <row r="51" spans="1:7" ht="12.75">
      <c r="A51" t="s">
        <v>24</v>
      </c>
      <c r="B51" t="s">
        <v>14</v>
      </c>
      <c r="C51" t="s">
        <v>15</v>
      </c>
      <c r="E51" t="s">
        <v>17</v>
      </c>
      <c r="F51" t="s">
        <v>17</v>
      </c>
      <c r="G51" t="e">
        <f t="shared" si="1"/>
        <v>#VALUE!</v>
      </c>
    </row>
    <row r="52" spans="1:12" ht="12.75">
      <c r="A52" s="2" t="s">
        <v>70</v>
      </c>
      <c r="B52" t="s">
        <v>14</v>
      </c>
      <c r="C52" t="s">
        <v>15</v>
      </c>
      <c r="E52" s="1">
        <v>0.418</v>
      </c>
      <c r="F52">
        <v>29.72</v>
      </c>
      <c r="G52">
        <f t="shared" si="1"/>
        <v>303.6239318734574</v>
      </c>
      <c r="H52">
        <f t="shared" si="0"/>
        <v>2.2047939067657634</v>
      </c>
      <c r="I52" s="2" t="s">
        <v>96</v>
      </c>
      <c r="J52">
        <f>AVERAGE(H52:H56)</f>
        <v>1.6288128269114446</v>
      </c>
      <c r="K52">
        <f>(J58-J52)</f>
        <v>0.5447604795587755</v>
      </c>
      <c r="L52">
        <f>_xlfn.STDEV.P(H52:H56)</f>
        <v>0.6017107961836439</v>
      </c>
    </row>
    <row r="53" spans="1:8" ht="12.75">
      <c r="A53" s="2" t="s">
        <v>71</v>
      </c>
      <c r="B53" t="s">
        <v>14</v>
      </c>
      <c r="C53" t="s">
        <v>15</v>
      </c>
      <c r="E53" s="1">
        <v>0.5026</v>
      </c>
      <c r="F53">
        <v>27.74</v>
      </c>
      <c r="G53">
        <f t="shared" si="1"/>
        <v>1198.7041254636033</v>
      </c>
      <c r="H53">
        <f t="shared" si="0"/>
        <v>1.4848548436684896</v>
      </c>
    </row>
    <row r="54" spans="1:8" ht="12.75">
      <c r="A54" s="2" t="s">
        <v>72</v>
      </c>
      <c r="B54" t="s">
        <v>14</v>
      </c>
      <c r="C54" t="s">
        <v>15</v>
      </c>
      <c r="E54" s="1">
        <v>0.6562</v>
      </c>
      <c r="F54">
        <v>25.57</v>
      </c>
      <c r="G54">
        <f t="shared" si="1"/>
        <v>5399.033224062823</v>
      </c>
      <c r="H54">
        <f t="shared" si="0"/>
        <v>1.9325912104126488</v>
      </c>
    </row>
    <row r="55" spans="1:8" ht="12.75">
      <c r="A55" s="2" t="s">
        <v>73</v>
      </c>
      <c r="B55" t="s">
        <v>14</v>
      </c>
      <c r="C55" t="s">
        <v>15</v>
      </c>
      <c r="E55" s="1">
        <v>0.6968</v>
      </c>
      <c r="F55">
        <v>25.9</v>
      </c>
      <c r="G55">
        <f t="shared" si="1"/>
        <v>4294.57310518133</v>
      </c>
      <c r="H55">
        <f t="shared" si="0"/>
        <v>2.0007830521523937</v>
      </c>
    </row>
    <row r="56" spans="1:8" ht="12.75">
      <c r="A56" s="2" t="s">
        <v>74</v>
      </c>
      <c r="B56" t="s">
        <v>14</v>
      </c>
      <c r="C56" t="s">
        <v>15</v>
      </c>
      <c r="E56" s="1">
        <v>0.47</v>
      </c>
      <c r="F56">
        <v>27.4</v>
      </c>
      <c r="G56">
        <f t="shared" si="1"/>
        <v>1517.4696018834184</v>
      </c>
      <c r="H56">
        <f t="shared" si="0"/>
        <v>0.5210411215579266</v>
      </c>
    </row>
    <row r="57" spans="1:8" ht="12.75">
      <c r="A57" t="s">
        <v>25</v>
      </c>
      <c r="B57" t="s">
        <v>14</v>
      </c>
      <c r="C57" t="s">
        <v>15</v>
      </c>
      <c r="E57" t="s">
        <v>17</v>
      </c>
      <c r="F57" t="s">
        <v>17</v>
      </c>
      <c r="G57" t="e">
        <f t="shared" si="1"/>
        <v>#VALUE!</v>
      </c>
      <c r="H57" t="e">
        <f t="shared" si="0"/>
        <v>#VALUE!</v>
      </c>
    </row>
    <row r="58" spans="1:12" ht="12.75">
      <c r="A58" s="2" t="s">
        <v>75</v>
      </c>
      <c r="B58" t="s">
        <v>14</v>
      </c>
      <c r="C58" t="s">
        <v>15</v>
      </c>
      <c r="E58" s="1">
        <v>0.4623</v>
      </c>
      <c r="F58">
        <v>28.01</v>
      </c>
      <c r="G58">
        <f t="shared" si="1"/>
        <v>994.0036977491593</v>
      </c>
      <c r="H58">
        <f t="shared" si="0"/>
        <v>2.0713810557616403</v>
      </c>
      <c r="I58" s="2" t="s">
        <v>97</v>
      </c>
      <c r="J58">
        <f>AVERAGE(H58:H61)</f>
        <v>2.17357330647022</v>
      </c>
      <c r="L58">
        <f>_xlfn.STDEV.P(H58:H61)</f>
        <v>0.5936996821140786</v>
      </c>
    </row>
    <row r="59" spans="1:8" ht="12.75">
      <c r="A59" s="2" t="s">
        <v>76</v>
      </c>
      <c r="B59" t="s">
        <v>14</v>
      </c>
      <c r="C59" t="s">
        <v>15</v>
      </c>
      <c r="E59" s="1">
        <v>0.4831</v>
      </c>
      <c r="F59">
        <v>27.17</v>
      </c>
      <c r="G59">
        <f t="shared" si="1"/>
        <v>1779.9016268200246</v>
      </c>
      <c r="H59">
        <f t="shared" si="0"/>
        <v>2.909698565895449</v>
      </c>
    </row>
    <row r="60" spans="1:8" ht="12.75">
      <c r="A60" s="2" t="s">
        <v>77</v>
      </c>
      <c r="B60" t="s">
        <v>14</v>
      </c>
      <c r="C60" t="s">
        <v>15</v>
      </c>
      <c r="E60" s="1">
        <v>0.5773</v>
      </c>
      <c r="F60">
        <v>26.62</v>
      </c>
      <c r="G60">
        <f t="shared" si="1"/>
        <v>2606.48962152335</v>
      </c>
      <c r="H60">
        <f t="shared" si="0"/>
        <v>2.4296068312263857</v>
      </c>
    </row>
    <row r="61" spans="1:8" ht="12.75">
      <c r="A61" s="2" t="s">
        <v>78</v>
      </c>
      <c r="B61" t="s">
        <v>14</v>
      </c>
      <c r="C61" t="s">
        <v>15</v>
      </c>
      <c r="E61" s="1">
        <v>0.5312</v>
      </c>
      <c r="F61">
        <v>26.68</v>
      </c>
      <c r="G61">
        <f t="shared" si="1"/>
        <v>2500.2532472659354</v>
      </c>
      <c r="H61">
        <f t="shared" si="0"/>
        <v>1.2836067729974063</v>
      </c>
    </row>
    <row r="62" spans="1:8" ht="12.75">
      <c r="A62" s="2" t="s">
        <v>79</v>
      </c>
      <c r="B62" t="s">
        <v>14</v>
      </c>
      <c r="C62" t="s">
        <v>15</v>
      </c>
      <c r="E62" s="1">
        <v>0.4438</v>
      </c>
      <c r="F62">
        <v>26.73</v>
      </c>
      <c r="G62">
        <f t="shared" si="1"/>
        <v>2415.0381743156618</v>
      </c>
      <c r="H62">
        <f t="shared" si="0"/>
        <v>18.155825500740594</v>
      </c>
    </row>
    <row r="63" spans="1:8" ht="12.75">
      <c r="A63" t="s">
        <v>26</v>
      </c>
      <c r="B63" t="s">
        <v>14</v>
      </c>
      <c r="C63" t="s">
        <v>15</v>
      </c>
      <c r="E63" t="s">
        <v>17</v>
      </c>
      <c r="F63" t="s">
        <v>17</v>
      </c>
      <c r="G63" t="e">
        <f t="shared" si="1"/>
        <v>#VALUE!</v>
      </c>
      <c r="H63" t="e">
        <f t="shared" si="0"/>
        <v>#VALUE!</v>
      </c>
    </row>
    <row r="64" spans="1:7" ht="12.75">
      <c r="A64" s="2" t="s">
        <v>80</v>
      </c>
      <c r="B64" t="s">
        <v>14</v>
      </c>
      <c r="C64" t="s">
        <v>15</v>
      </c>
      <c r="E64" s="1">
        <v>0.3551</v>
      </c>
      <c r="F64">
        <v>30.86</v>
      </c>
      <c r="G64">
        <f t="shared" si="1"/>
        <v>137.71079960886084</v>
      </c>
    </row>
    <row r="65" spans="1:7" ht="12.75">
      <c r="A65" s="2" t="s">
        <v>81</v>
      </c>
      <c r="B65" t="s">
        <v>14</v>
      </c>
      <c r="C65" t="s">
        <v>15</v>
      </c>
      <c r="E65" s="1">
        <v>0.3465</v>
      </c>
      <c r="F65">
        <v>28.31</v>
      </c>
      <c r="G65">
        <f t="shared" si="1"/>
        <v>807.2870762923054</v>
      </c>
    </row>
    <row r="66" spans="1:7" ht="12.75">
      <c r="A66" s="2" t="s">
        <v>82</v>
      </c>
      <c r="B66" t="s">
        <v>14</v>
      </c>
      <c r="C66" t="s">
        <v>15</v>
      </c>
      <c r="E66" s="1">
        <v>0.493</v>
      </c>
      <c r="F66">
        <v>26.52</v>
      </c>
      <c r="G66">
        <f t="shared" si="1"/>
        <v>2793.6757628686596</v>
      </c>
    </row>
    <row r="67" spans="1:7" ht="12.75">
      <c r="A67" s="2" t="s">
        <v>83</v>
      </c>
      <c r="B67" t="s">
        <v>14</v>
      </c>
      <c r="C67" t="s">
        <v>15</v>
      </c>
      <c r="E67" s="1">
        <v>0.6215</v>
      </c>
      <c r="F67">
        <v>26.9</v>
      </c>
      <c r="G67">
        <f t="shared" si="1"/>
        <v>2146.4461629467187</v>
      </c>
    </row>
    <row r="68" spans="1:7" ht="12.75">
      <c r="A68" s="2" t="s">
        <v>84</v>
      </c>
      <c r="B68" t="s">
        <v>14</v>
      </c>
      <c r="C68" t="s">
        <v>15</v>
      </c>
      <c r="E68" s="1">
        <v>0.5058</v>
      </c>
      <c r="F68">
        <v>26.46</v>
      </c>
      <c r="G68">
        <f t="shared" si="1"/>
        <v>2912.379731845626</v>
      </c>
    </row>
    <row r="69" spans="1:7" ht="12.75">
      <c r="A69" t="s">
        <v>27</v>
      </c>
      <c r="B69" t="s">
        <v>14</v>
      </c>
      <c r="C69" t="s">
        <v>15</v>
      </c>
      <c r="E69" t="s">
        <v>17</v>
      </c>
      <c r="F69" t="s">
        <v>17</v>
      </c>
      <c r="G69" t="e">
        <f aca="true" t="shared" si="2" ref="G69:G75">10^(-(0.3012*F69)+11.434)</f>
        <v>#VALUE!</v>
      </c>
    </row>
    <row r="70" spans="1:7" ht="12.75">
      <c r="A70" s="2" t="s">
        <v>85</v>
      </c>
      <c r="B70" t="s">
        <v>14</v>
      </c>
      <c r="C70" t="s">
        <v>15</v>
      </c>
      <c r="E70" s="1">
        <v>0.3594</v>
      </c>
      <c r="F70">
        <v>29.06</v>
      </c>
      <c r="G70">
        <f t="shared" si="2"/>
        <v>479.8748617422627</v>
      </c>
    </row>
    <row r="71" spans="1:7" ht="12.75">
      <c r="A71" s="2" t="s">
        <v>86</v>
      </c>
      <c r="B71" t="s">
        <v>14</v>
      </c>
      <c r="C71" t="s">
        <v>15</v>
      </c>
      <c r="E71" s="1">
        <v>0.3625</v>
      </c>
      <c r="F71">
        <v>28.71</v>
      </c>
      <c r="G71">
        <f t="shared" si="2"/>
        <v>611.7134082829871</v>
      </c>
    </row>
    <row r="72" spans="1:7" ht="12.75">
      <c r="A72" s="2" t="s">
        <v>87</v>
      </c>
      <c r="B72" t="s">
        <v>14</v>
      </c>
      <c r="C72" t="s">
        <v>15</v>
      </c>
      <c r="E72" s="1">
        <v>0.4092</v>
      </c>
      <c r="F72">
        <v>27.9</v>
      </c>
      <c r="G72">
        <f t="shared" si="2"/>
        <v>1072.8030511042314</v>
      </c>
    </row>
    <row r="73" spans="1:7" ht="12.75">
      <c r="A73" s="2" t="s">
        <v>88</v>
      </c>
      <c r="B73" t="s">
        <v>14</v>
      </c>
      <c r="C73" t="s">
        <v>15</v>
      </c>
      <c r="E73" s="1">
        <v>0.4394</v>
      </c>
      <c r="F73">
        <v>27.04</v>
      </c>
      <c r="G73">
        <f t="shared" si="2"/>
        <v>1947.8342587952266</v>
      </c>
    </row>
    <row r="74" spans="1:7" ht="12.75">
      <c r="A74" s="2" t="s">
        <v>89</v>
      </c>
      <c r="B74" t="s">
        <v>14</v>
      </c>
      <c r="C74" t="s">
        <v>15</v>
      </c>
      <c r="E74" s="1">
        <v>0.1854</v>
      </c>
      <c r="F74">
        <v>30.91</v>
      </c>
      <c r="G74">
        <f t="shared" si="2"/>
        <v>133.01726072533305</v>
      </c>
    </row>
    <row r="75" spans="1:7" ht="12.75">
      <c r="A75" t="s">
        <v>28</v>
      </c>
      <c r="B75" t="s">
        <v>14</v>
      </c>
      <c r="C75" t="s">
        <v>15</v>
      </c>
      <c r="E75" t="s">
        <v>17</v>
      </c>
      <c r="F75" t="s">
        <v>17</v>
      </c>
      <c r="G75" t="e">
        <f t="shared" si="2"/>
        <v>#VALUE!</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B16384"/>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6"/>
  <sheetViews>
    <sheetView showGridLines="0" tabSelected="1"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6.25">
      <c r="B1" s="3" t="s">
        <v>101</v>
      </c>
      <c r="C1" s="3"/>
      <c r="D1" s="10"/>
      <c r="E1" s="10"/>
      <c r="F1" s="10"/>
    </row>
    <row r="2" spans="2:6" ht="12.75">
      <c r="B2" s="3" t="s">
        <v>102</v>
      </c>
      <c r="C2" s="3"/>
      <c r="D2" s="10"/>
      <c r="E2" s="10"/>
      <c r="F2" s="10"/>
    </row>
    <row r="3" spans="2:6" ht="12.75">
      <c r="B3" s="4"/>
      <c r="C3" s="4"/>
      <c r="D3" s="11"/>
      <c r="E3" s="11"/>
      <c r="F3" s="11"/>
    </row>
    <row r="4" spans="2:6" ht="66">
      <c r="B4" s="4" t="s">
        <v>103</v>
      </c>
      <c r="C4" s="4"/>
      <c r="D4" s="11"/>
      <c r="E4" s="11"/>
      <c r="F4" s="11"/>
    </row>
    <row r="5" spans="2:6" ht="12.75">
      <c r="B5" s="4"/>
      <c r="C5" s="4"/>
      <c r="D5" s="11"/>
      <c r="E5" s="11"/>
      <c r="F5" s="11"/>
    </row>
    <row r="6" spans="2:6" ht="26.25">
      <c r="B6" s="3" t="s">
        <v>104</v>
      </c>
      <c r="C6" s="3"/>
      <c r="D6" s="10"/>
      <c r="E6" s="10" t="s">
        <v>105</v>
      </c>
      <c r="F6" s="10" t="s">
        <v>106</v>
      </c>
    </row>
    <row r="7" spans="2:6" ht="13.5" thickBot="1">
      <c r="B7" s="4"/>
      <c r="C7" s="4"/>
      <c r="D7" s="11"/>
      <c r="E7" s="11"/>
      <c r="F7" s="11"/>
    </row>
    <row r="8" spans="2:6" ht="52.5">
      <c r="B8" s="5" t="s">
        <v>107</v>
      </c>
      <c r="C8" s="6"/>
      <c r="D8" s="12"/>
      <c r="E8" s="12">
        <v>6</v>
      </c>
      <c r="F8" s="13"/>
    </row>
    <row r="9" spans="2:6" ht="26.25">
      <c r="B9" s="7"/>
      <c r="C9" s="4"/>
      <c r="D9" s="11"/>
      <c r="E9" s="14" t="s">
        <v>108</v>
      </c>
      <c r="F9" s="15" t="s">
        <v>114</v>
      </c>
    </row>
    <row r="10" spans="2:6" ht="12.75">
      <c r="B10" s="7"/>
      <c r="C10" s="4"/>
      <c r="D10" s="11"/>
      <c r="E10" s="14" t="s">
        <v>109</v>
      </c>
      <c r="F10" s="15" t="s">
        <v>115</v>
      </c>
    </row>
    <row r="11" spans="2:6" ht="12.75">
      <c r="B11" s="7"/>
      <c r="C11" s="4"/>
      <c r="D11" s="11"/>
      <c r="E11" s="14" t="s">
        <v>110</v>
      </c>
      <c r="F11" s="15"/>
    </row>
    <row r="12" spans="2:6" ht="12.75">
      <c r="B12" s="7"/>
      <c r="C12" s="4"/>
      <c r="D12" s="11"/>
      <c r="E12" s="14" t="s">
        <v>111</v>
      </c>
      <c r="F12" s="15"/>
    </row>
    <row r="13" spans="2:6" ht="12.75">
      <c r="B13" s="7"/>
      <c r="C13" s="4"/>
      <c r="D13" s="11"/>
      <c r="E13" s="14" t="s">
        <v>112</v>
      </c>
      <c r="F13" s="15"/>
    </row>
    <row r="14" spans="2:6" ht="13.5" thickBot="1">
      <c r="B14" s="8"/>
      <c r="C14" s="9"/>
      <c r="D14" s="16"/>
      <c r="E14" s="17" t="s">
        <v>113</v>
      </c>
      <c r="F14" s="18"/>
    </row>
    <row r="15" spans="2:6" ht="12.75">
      <c r="B15" s="4"/>
      <c r="C15" s="4"/>
      <c r="D15" s="11"/>
      <c r="E15" s="11"/>
      <c r="F15" s="11"/>
    </row>
    <row r="16" spans="2:6" ht="12.75">
      <c r="B16" s="4"/>
      <c r="C16" s="4"/>
      <c r="D16" s="11"/>
      <c r="E16" s="11"/>
      <c r="F16" s="11"/>
    </row>
  </sheetData>
  <sheetProtection/>
  <hyperlinks>
    <hyperlink ref="E9" location="'Sheet1'!L4" display="'Sheet1'!L4"/>
    <hyperlink ref="E10" location="'Sheet1'!L10" display="'Sheet1'!L10"/>
    <hyperlink ref="E11" location="'Sheet1'!L28" display="'Sheet1'!L28"/>
    <hyperlink ref="E12" location="'Sheet1'!L34" display="'Sheet1'!L34"/>
    <hyperlink ref="E13" location="'Sheet1'!L52" display="'Sheet1'!L52"/>
    <hyperlink ref="E14" location="'Sheet1'!L58" display="'Sheet1'!L5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Roberts</dc:creator>
  <cp:keywords/>
  <dc:description/>
  <cp:lastModifiedBy>Jake Heare</cp:lastModifiedBy>
  <dcterms:created xsi:type="dcterms:W3CDTF">2013-12-11T00:03:02Z</dcterms:created>
  <dcterms:modified xsi:type="dcterms:W3CDTF">2013-12-11T23:17:37Z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